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fyu\Documents\Research\Courses\2025F-ATM515\Slides\"/>
    </mc:Choice>
  </mc:AlternateContent>
  <xr:revisionPtr revIDLastSave="0" documentId="13_ncr:1_{4F0162DE-3B0F-4F15-A115-794F7E6B20C5}" xr6:coauthVersionLast="47" xr6:coauthVersionMax="47" xr10:uidLastSave="{00000000-0000-0000-0000-000000000000}"/>
  <bookViews>
    <workbookView xWindow="780" yWindow="780" windowWidth="24255" windowHeight="14700" xr2:uid="{00000000-000D-0000-FFFF-FFFF00000000}"/>
  </bookViews>
  <sheets>
    <sheet name="Water" sheetId="1" r:id="rId1"/>
    <sheet name="Water (2)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2" l="1"/>
  <c r="H17" i="2"/>
  <c r="H19" i="2" l="1"/>
  <c r="H20" i="2"/>
  <c r="H21" i="2"/>
  <c r="H22" i="2"/>
  <c r="H23" i="2"/>
  <c r="I14" i="2"/>
  <c r="B14" i="2"/>
  <c r="E14" i="2" s="1"/>
  <c r="E19" i="2" s="1"/>
  <c r="G19" i="2" l="1"/>
  <c r="E23" i="2"/>
  <c r="G23" i="2" s="1"/>
  <c r="E22" i="2"/>
  <c r="G22" i="2" s="1"/>
  <c r="E20" i="2"/>
  <c r="G20" i="2" s="1"/>
  <c r="E21" i="2"/>
  <c r="G21" i="2" s="1"/>
  <c r="E18" i="2"/>
  <c r="G18" i="2" s="1"/>
  <c r="E17" i="2"/>
  <c r="G17" i="2" s="1"/>
  <c r="I14" i="1"/>
  <c r="B14" i="1"/>
  <c r="E14" i="1" s="1"/>
  <c r="E21" i="1" l="1"/>
  <c r="E19" i="1"/>
  <c r="E20" i="1"/>
  <c r="G20" i="1" s="1"/>
  <c r="E22" i="1"/>
  <c r="E23" i="1"/>
  <c r="G21" i="1"/>
  <c r="G22" i="1"/>
  <c r="G19" i="1"/>
  <c r="G23" i="1"/>
  <c r="E18" i="1"/>
  <c r="G18" i="1"/>
  <c r="E17" i="1"/>
  <c r="G17" i="1" s="1"/>
</calcChain>
</file>

<file path=xl/sharedStrings.xml><?xml version="1.0" encoding="utf-8"?>
<sst xmlns="http://schemas.openxmlformats.org/spreadsheetml/2006/main" count="34" uniqueCount="17">
  <si>
    <t>(Buck Research Manual (1996); updated equation from Buck, A. L., New equations for computing vapor pressure and enhancement factor, J. Appl. Meteorol., 20, 1527-1532, 1981)</t>
  </si>
  <si>
    <t>t ( C )</t>
  </si>
  <si>
    <t>T (K)</t>
  </si>
  <si>
    <t>N1 (#/cm3)=P/kT</t>
  </si>
  <si>
    <t>sigma (dyn/cm2)</t>
  </si>
  <si>
    <t>k (erg/K)</t>
  </si>
  <si>
    <t>water</t>
  </si>
  <si>
    <t>J (#/cm3s)</t>
  </si>
  <si>
    <t xml:space="preserve">Water saturation vapor pressure </t>
  </si>
  <si>
    <r>
      <t>p</t>
    </r>
    <r>
      <rPr>
        <i/>
        <vertAlign val="subscript"/>
        <sz val="10"/>
        <rFont val="Arial"/>
        <family val="2"/>
      </rPr>
      <t>w</t>
    </r>
    <r>
      <rPr>
        <sz val="10"/>
        <rFont val="Arial"/>
        <family val="2"/>
      </rPr>
      <t xml:space="preserve"> = 6.1121  e</t>
    </r>
    <r>
      <rPr>
        <vertAlign val="superscript"/>
        <sz val="10"/>
        <rFont val="Arial"/>
        <family val="2"/>
      </rPr>
      <t xml:space="preserve">(18.678 - </t>
    </r>
    <r>
      <rPr>
        <i/>
        <vertAlign val="superscript"/>
        <sz val="10"/>
        <rFont val="Arial"/>
        <family val="2"/>
      </rPr>
      <t>t</t>
    </r>
    <r>
      <rPr>
        <vertAlign val="superscript"/>
        <sz val="10"/>
        <rFont val="Arial"/>
        <family val="2"/>
      </rPr>
      <t xml:space="preserve"> / 234.5) </t>
    </r>
    <r>
      <rPr>
        <i/>
        <vertAlign val="superscript"/>
        <sz val="10"/>
        <rFont val="Arial"/>
        <family val="2"/>
      </rPr>
      <t>t</t>
    </r>
    <r>
      <rPr>
        <vertAlign val="superscript"/>
        <sz val="10"/>
        <rFont val="Arial"/>
        <family val="2"/>
      </rPr>
      <t xml:space="preserve"> / (257.14 + </t>
    </r>
    <r>
      <rPr>
        <i/>
        <vertAlign val="superscript"/>
        <sz val="10"/>
        <rFont val="Arial"/>
        <family val="2"/>
      </rPr>
      <t>t</t>
    </r>
    <r>
      <rPr>
        <vertAlign val="superscript"/>
        <sz val="10"/>
        <rFont val="Arial"/>
        <family val="2"/>
      </rPr>
      <t>)</t>
    </r>
    <r>
      <rPr>
        <sz val="10"/>
        <rFont val="Arial"/>
        <family val="2"/>
      </rPr>
      <t>   </t>
    </r>
  </si>
  <si>
    <r>
      <t xml:space="preserve">with </t>
    </r>
    <r>
      <rPr>
        <i/>
        <sz val="10"/>
        <rFont val="Arial"/>
        <family val="2"/>
      </rPr>
      <t>t is temperature</t>
    </r>
    <r>
      <rPr>
        <sz val="10"/>
        <rFont val="Arial"/>
        <family val="2"/>
      </rPr>
      <t xml:space="preserve"> in °C and </t>
    </r>
    <r>
      <rPr>
        <i/>
        <sz val="10"/>
        <rFont val="Arial"/>
        <family val="2"/>
      </rPr>
      <t>p</t>
    </r>
    <r>
      <rPr>
        <i/>
        <vertAlign val="subscript"/>
        <sz val="10"/>
        <rFont val="Arial"/>
        <family val="2"/>
      </rPr>
      <t xml:space="preserve">w </t>
    </r>
    <r>
      <rPr>
        <i/>
        <sz val="10"/>
        <rFont val="Arial"/>
        <family val="2"/>
      </rPr>
      <t>is water saturation vapor pressure in hpa</t>
    </r>
  </si>
  <si>
    <t>S</t>
  </si>
  <si>
    <r>
      <t>p</t>
    </r>
    <r>
      <rPr>
        <vertAlign val="subscript"/>
        <sz val="10"/>
        <rFont val="Arial"/>
        <family val="2"/>
      </rPr>
      <t>w</t>
    </r>
    <r>
      <rPr>
        <sz val="10"/>
        <rFont val="Arial"/>
      </rPr>
      <t xml:space="preserve"> (hpa)</t>
    </r>
  </si>
  <si>
    <r>
      <t>v</t>
    </r>
    <r>
      <rPr>
        <vertAlign val="subscript"/>
        <sz val="10"/>
        <rFont val="Arial"/>
        <family val="2"/>
      </rPr>
      <t>1</t>
    </r>
    <r>
      <rPr>
        <sz val="10"/>
        <rFont val="Arial"/>
      </rPr>
      <t xml:space="preserve"> (cm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>)</t>
    </r>
  </si>
  <si>
    <r>
      <t>m</t>
    </r>
    <r>
      <rPr>
        <vertAlign val="subscript"/>
        <sz val="10"/>
        <rFont val="Arial"/>
        <family val="2"/>
      </rPr>
      <t>1</t>
    </r>
    <r>
      <rPr>
        <sz val="10"/>
        <rFont val="Arial"/>
      </rPr>
      <t xml:space="preserve"> (g)</t>
    </r>
  </si>
  <si>
    <t>Water homogeneous nucleation rate calculation</t>
  </si>
  <si>
    <r>
      <rPr>
        <i/>
        <sz val="10"/>
        <rFont val="Arial"/>
        <family val="2"/>
      </rPr>
      <t>i</t>
    </r>
    <r>
      <rPr>
        <sz val="10"/>
        <rFont val="Arial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</si>
</sst>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i/>
      <sz val="10"/>
      <name val="Arial"/>
      <family val="2"/>
    </font>
    <font>
      <i/>
      <sz val="7.5"/>
      <name val="Arial"/>
      <family val="2"/>
    </font>
    <font>
      <vertAlign val="subscript"/>
      <sz val="10"/>
      <name val="Arial"/>
      <family val="2"/>
    </font>
    <font>
      <i/>
      <vertAlign val="subscript"/>
      <sz val="10"/>
      <name val="Arial"/>
      <family val="2"/>
    </font>
    <font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0" fillId="0" borderId="0" xfId="0" quotePrefix="1"/>
    <xf numFmtId="1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8" fillId="0" borderId="0" xfId="0" applyFont="1" applyAlignment="1">
      <alignment horizontal="left" indent="1"/>
    </xf>
    <xf numFmtId="0" fontId="9" fillId="0" borderId="0" xfId="0" applyFont="1"/>
    <xf numFmtId="11" fontId="9" fillId="0" borderId="0" xfId="0" applyNumberFormat="1" applyFont="1"/>
    <xf numFmtId="0" fontId="1" fillId="0" borderId="0" xfId="0" applyFont="1" applyAlignment="1">
      <alignment horizontal="right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131445</xdr:colOff>
      <xdr:row>3</xdr:row>
      <xdr:rowOff>98608</xdr:rowOff>
    </xdr:from>
    <xdr:to>
      <xdr:col>11</xdr:col>
      <xdr:colOff>581025</xdr:colOff>
      <xdr:row>10</xdr:row>
      <xdr:rowOff>22859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445" y="717733"/>
          <a:ext cx="1973580" cy="11339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523876</xdr:colOff>
      <xdr:row>6</xdr:row>
      <xdr:rowOff>52627</xdr:rowOff>
    </xdr:from>
    <xdr:to>
      <xdr:col>8</xdr:col>
      <xdr:colOff>581026</xdr:colOff>
      <xdr:row>10</xdr:row>
      <xdr:rowOff>52680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1233727"/>
          <a:ext cx="4933950" cy="6477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131445</xdr:colOff>
      <xdr:row>3</xdr:row>
      <xdr:rowOff>98608</xdr:rowOff>
    </xdr:from>
    <xdr:to>
      <xdr:col>11</xdr:col>
      <xdr:colOff>581025</xdr:colOff>
      <xdr:row>10</xdr:row>
      <xdr:rowOff>22859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445" y="717733"/>
          <a:ext cx="1973580" cy="1133926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0</xdr:col>
      <xdr:colOff>523876</xdr:colOff>
      <xdr:row>6</xdr:row>
      <xdr:rowOff>52627</xdr:rowOff>
    </xdr:from>
    <xdr:to>
      <xdr:col>8</xdr:col>
      <xdr:colOff>581026</xdr:colOff>
      <xdr:row>10</xdr:row>
      <xdr:rowOff>52680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876" y="1233727"/>
          <a:ext cx="4933950" cy="647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166" zoomScaleNormal="166" workbookViewId="0">
      <selection activeCell="A17" sqref="A17"/>
    </sheetView>
  </sheetViews>
  <sheetFormatPr defaultRowHeight="12.75" x14ac:dyDescent="0.2"/>
  <cols>
    <col min="2" max="2" width="6.140625" customWidth="1"/>
    <col min="3" max="3" width="9.28515625" customWidth="1"/>
    <col min="8" max="8" width="12" customWidth="1"/>
    <col min="9" max="9" width="12.5703125" customWidth="1"/>
    <col min="10" max="10" width="13.7109375" customWidth="1"/>
    <col min="17" max="17" width="14.28515625" customWidth="1"/>
    <col min="19" max="19" width="12.28515625" bestFit="1" customWidth="1"/>
    <col min="21" max="23" width="12.28515625" bestFit="1" customWidth="1"/>
  </cols>
  <sheetData>
    <row r="1" spans="1:10" ht="23.25" x14ac:dyDescent="0.35">
      <c r="A1" s="13" t="s">
        <v>15</v>
      </c>
    </row>
    <row r="2" spans="1:10" x14ac:dyDescent="0.2">
      <c r="B2" s="2" t="s">
        <v>8</v>
      </c>
      <c r="C2" s="2"/>
    </row>
    <row r="3" spans="1:10" x14ac:dyDescent="0.2">
      <c r="A3" s="3"/>
      <c r="B3" s="1" t="s">
        <v>0</v>
      </c>
      <c r="C3" s="1"/>
    </row>
    <row r="4" spans="1:10" x14ac:dyDescent="0.2">
      <c r="A4" s="3"/>
    </row>
    <row r="5" spans="1:10" ht="15.75" x14ac:dyDescent="0.3">
      <c r="A5" s="3"/>
      <c r="B5" s="4" t="s">
        <v>9</v>
      </c>
      <c r="C5" s="4"/>
    </row>
    <row r="6" spans="1:10" ht="15.75" x14ac:dyDescent="0.3">
      <c r="A6" s="3"/>
      <c r="B6" s="3" t="s">
        <v>10</v>
      </c>
      <c r="C6" s="3"/>
    </row>
    <row r="7" spans="1:10" x14ac:dyDescent="0.2">
      <c r="A7" s="3"/>
    </row>
    <row r="8" spans="1:10" x14ac:dyDescent="0.2">
      <c r="A8" s="3"/>
    </row>
    <row r="9" spans="1:10" x14ac:dyDescent="0.2">
      <c r="A9" s="3"/>
    </row>
    <row r="10" spans="1:10" x14ac:dyDescent="0.2">
      <c r="A10" s="3"/>
    </row>
    <row r="11" spans="1:10" x14ac:dyDescent="0.2">
      <c r="A11" s="3"/>
    </row>
    <row r="12" spans="1:10" x14ac:dyDescent="0.2">
      <c r="A12" s="3"/>
    </row>
    <row r="13" spans="1:10" ht="15.75" x14ac:dyDescent="0.3">
      <c r="A13" s="3" t="s">
        <v>2</v>
      </c>
      <c r="B13" s="5" t="s">
        <v>1</v>
      </c>
      <c r="C13" s="5"/>
      <c r="E13" s="2" t="s">
        <v>12</v>
      </c>
      <c r="G13" t="s">
        <v>5</v>
      </c>
      <c r="H13" s="2" t="s">
        <v>13</v>
      </c>
      <c r="I13" s="2" t="s">
        <v>14</v>
      </c>
      <c r="J13" t="s">
        <v>4</v>
      </c>
    </row>
    <row r="14" spans="1:10" x14ac:dyDescent="0.2">
      <c r="A14" s="7">
        <v>298</v>
      </c>
      <c r="B14" s="8">
        <f>A14-273</f>
        <v>25</v>
      </c>
      <c r="C14" s="9" t="s">
        <v>6</v>
      </c>
      <c r="E14">
        <f>6.1121*EXP((18.678-B14/234.5)*B14/(257.14+B14))</f>
        <v>31.685314122754345</v>
      </c>
      <c r="G14" s="6">
        <v>1.3809999999999999E-16</v>
      </c>
      <c r="H14" s="6">
        <v>2.99E-23</v>
      </c>
      <c r="I14">
        <f>18/6.02E+23</f>
        <v>2.9900332225913623E-23</v>
      </c>
      <c r="J14">
        <v>72</v>
      </c>
    </row>
    <row r="15" spans="1:10" x14ac:dyDescent="0.2">
      <c r="A15" s="3"/>
      <c r="B15" s="2"/>
      <c r="I15" s="10"/>
      <c r="J15" s="10"/>
    </row>
    <row r="16" spans="1:10" x14ac:dyDescent="0.2">
      <c r="A16" s="3"/>
      <c r="B16" s="12" t="s">
        <v>11</v>
      </c>
      <c r="E16" t="s">
        <v>3</v>
      </c>
      <c r="G16" t="s">
        <v>7</v>
      </c>
      <c r="H16" s="12" t="s">
        <v>16</v>
      </c>
      <c r="I16" s="10"/>
      <c r="J16" s="10"/>
    </row>
    <row r="17" spans="2:10" x14ac:dyDescent="0.2">
      <c r="B17">
        <v>2</v>
      </c>
      <c r="E17" s="6">
        <f>B17*$E$14*100/($G$14*$A$14)*10</f>
        <v>1.5398487684128486E+18</v>
      </c>
      <c r="G17" s="6">
        <f>SQRT(2*$J$14/(3.14*$I$14))*$H$14*E17*E17/B17*EXP(-16/3*3.14*$H$14*$H$14*$J$14*$J$14*$J$14/($G$14*$G$14*$G$14*$A$14*$A$14*$A$14*LN(B17)*LN(B17)))</f>
        <v>1.4798442234518038E-47</v>
      </c>
      <c r="I17" s="11"/>
      <c r="J17" s="11"/>
    </row>
    <row r="18" spans="2:10" x14ac:dyDescent="0.2">
      <c r="B18">
        <v>3</v>
      </c>
      <c r="E18" s="6">
        <f t="shared" ref="E18:E23" si="0">B18*$E$14*100/($G$14*$A$14)*10</f>
        <v>2.3097731526192732E+18</v>
      </c>
      <c r="G18" s="6">
        <f t="shared" ref="G18:G23" si="1">SQRT(2*$J$14/(3.14*$I$14))*$H$14*E18*E18/B18*EXP(-16/3*3.14*$H$14*$H$14*$J$14*$J$14*$J$14/($G$14*$G$14*$G$14*$A$14*$A$14*$A$14*LN(B18)*LN(B18)))</f>
        <v>9.3188854686461226E-4</v>
      </c>
      <c r="I18" s="11"/>
      <c r="J18" s="11"/>
    </row>
    <row r="19" spans="2:10" x14ac:dyDescent="0.2">
      <c r="B19">
        <v>4</v>
      </c>
      <c r="E19" s="6">
        <f t="shared" si="0"/>
        <v>3.0796975368256973E+18</v>
      </c>
      <c r="G19" s="6">
        <f t="shared" si="1"/>
        <v>66902262.793504477</v>
      </c>
      <c r="I19" s="11"/>
      <c r="J19" s="11"/>
    </row>
    <row r="20" spans="2:10" x14ac:dyDescent="0.2">
      <c r="B20">
        <v>5</v>
      </c>
      <c r="E20" s="6">
        <f t="shared" si="0"/>
        <v>3.8496219210321213E+18</v>
      </c>
      <c r="G20" s="6">
        <f t="shared" si="1"/>
        <v>3963642724771.959</v>
      </c>
      <c r="I20" s="11"/>
      <c r="J20" s="11"/>
    </row>
    <row r="21" spans="2:10" x14ac:dyDescent="0.2">
      <c r="B21">
        <v>6</v>
      </c>
      <c r="E21" s="6">
        <f t="shared" si="0"/>
        <v>4.6195463052385464E+18</v>
      </c>
      <c r="G21" s="6">
        <f t="shared" si="1"/>
        <v>1878253142226195.8</v>
      </c>
      <c r="I21" s="11"/>
      <c r="J21" s="11"/>
    </row>
    <row r="22" spans="2:10" x14ac:dyDescent="0.2">
      <c r="B22">
        <v>7</v>
      </c>
      <c r="E22" s="6">
        <f t="shared" si="0"/>
        <v>5.3894706894449705E+18</v>
      </c>
      <c r="G22" s="6">
        <f t="shared" si="1"/>
        <v>9.7950230786198992E+16</v>
      </c>
      <c r="I22" s="11"/>
      <c r="J22" s="11"/>
    </row>
    <row r="23" spans="2:10" x14ac:dyDescent="0.2">
      <c r="B23">
        <v>8</v>
      </c>
      <c r="E23" s="6">
        <f t="shared" si="0"/>
        <v>6.1593950736513946E+18</v>
      </c>
      <c r="G23" s="6">
        <f t="shared" si="1"/>
        <v>1.5561893325639096E+18</v>
      </c>
      <c r="I23" s="11"/>
      <c r="J23" s="11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3"/>
  <sheetViews>
    <sheetView topLeftCell="A7" zoomScale="184" zoomScaleNormal="184" workbookViewId="0">
      <selection activeCell="A15" sqref="A15"/>
    </sheetView>
  </sheetViews>
  <sheetFormatPr defaultRowHeight="12.75" x14ac:dyDescent="0.2"/>
  <cols>
    <col min="2" max="2" width="6.140625" customWidth="1"/>
    <col min="3" max="3" width="9.28515625" customWidth="1"/>
    <col min="8" max="8" width="12" customWidth="1"/>
    <col min="9" max="9" width="12.5703125" customWidth="1"/>
    <col min="10" max="10" width="13.7109375" customWidth="1"/>
    <col min="17" max="17" width="14.28515625" customWidth="1"/>
    <col min="19" max="19" width="12.28515625" bestFit="1" customWidth="1"/>
    <col min="21" max="23" width="12.28515625" bestFit="1" customWidth="1"/>
  </cols>
  <sheetData>
    <row r="1" spans="1:10" ht="23.25" x14ac:dyDescent="0.35">
      <c r="A1" s="13" t="s">
        <v>15</v>
      </c>
    </row>
    <row r="2" spans="1:10" x14ac:dyDescent="0.2">
      <c r="B2" s="2" t="s">
        <v>8</v>
      </c>
      <c r="C2" s="2"/>
    </row>
    <row r="3" spans="1:10" x14ac:dyDescent="0.2">
      <c r="A3" s="3"/>
      <c r="B3" s="1" t="s">
        <v>0</v>
      </c>
      <c r="C3" s="1"/>
    </row>
    <row r="4" spans="1:10" x14ac:dyDescent="0.2">
      <c r="A4" s="3"/>
    </row>
    <row r="5" spans="1:10" ht="15.75" x14ac:dyDescent="0.3">
      <c r="A5" s="3"/>
      <c r="B5" s="4" t="s">
        <v>9</v>
      </c>
      <c r="C5" s="4"/>
    </row>
    <row r="6" spans="1:10" ht="15.75" x14ac:dyDescent="0.3">
      <c r="A6" s="3"/>
      <c r="B6" s="3" t="s">
        <v>10</v>
      </c>
      <c r="C6" s="3"/>
    </row>
    <row r="7" spans="1:10" x14ac:dyDescent="0.2">
      <c r="A7" s="3"/>
    </row>
    <row r="8" spans="1:10" x14ac:dyDescent="0.2">
      <c r="A8" s="3"/>
    </row>
    <row r="9" spans="1:10" x14ac:dyDescent="0.2">
      <c r="A9" s="3"/>
    </row>
    <row r="10" spans="1:10" x14ac:dyDescent="0.2">
      <c r="A10" s="3"/>
    </row>
    <row r="11" spans="1:10" x14ac:dyDescent="0.2">
      <c r="A11" s="3"/>
    </row>
    <row r="12" spans="1:10" x14ac:dyDescent="0.2">
      <c r="A12" s="3"/>
    </row>
    <row r="13" spans="1:10" ht="15.75" x14ac:dyDescent="0.3">
      <c r="A13" s="3" t="s">
        <v>2</v>
      </c>
      <c r="B13" s="5" t="s">
        <v>1</v>
      </c>
      <c r="C13" s="5"/>
      <c r="E13" s="2" t="s">
        <v>12</v>
      </c>
      <c r="G13" t="s">
        <v>5</v>
      </c>
      <c r="H13" s="2" t="s">
        <v>13</v>
      </c>
      <c r="I13" s="2" t="s">
        <v>14</v>
      </c>
      <c r="J13" t="s">
        <v>4</v>
      </c>
    </row>
    <row r="14" spans="1:10" x14ac:dyDescent="0.2">
      <c r="A14" s="7">
        <v>230</v>
      </c>
      <c r="B14" s="8">
        <f>A14-273</f>
        <v>-43</v>
      </c>
      <c r="C14" s="9" t="s">
        <v>6</v>
      </c>
      <c r="E14">
        <f>6.1121*EXP((18.678-B14/234.5)*B14/(257.14+B14))</f>
        <v>0.13846287291703455</v>
      </c>
      <c r="G14" s="6">
        <v>1.3809999999999999E-16</v>
      </c>
      <c r="H14" s="6">
        <v>2.99E-23</v>
      </c>
      <c r="I14">
        <f>18/6.02E+23</f>
        <v>2.9900332225913623E-23</v>
      </c>
      <c r="J14">
        <v>72</v>
      </c>
    </row>
    <row r="15" spans="1:10" x14ac:dyDescent="0.2">
      <c r="A15" s="3"/>
      <c r="B15" s="2"/>
      <c r="I15" s="10"/>
      <c r="J15" s="10"/>
    </row>
    <row r="16" spans="1:10" x14ac:dyDescent="0.2">
      <c r="A16" s="3"/>
      <c r="B16" s="12" t="s">
        <v>11</v>
      </c>
      <c r="E16" t="s">
        <v>3</v>
      </c>
      <c r="G16" t="s">
        <v>7</v>
      </c>
      <c r="H16" s="12" t="s">
        <v>16</v>
      </c>
      <c r="I16" s="10"/>
      <c r="J16" s="10"/>
    </row>
    <row r="17" spans="2:10" x14ac:dyDescent="0.2">
      <c r="B17">
        <v>2</v>
      </c>
      <c r="E17" s="6">
        <f>B17*$E$14*100/($G$14*$A$14)*10</f>
        <v>8718500955012722</v>
      </c>
      <c r="G17" s="6">
        <f>SQRT(2*$J$14/(3.14*$I$14))*$H$14*E17*E17/B17*EXP(-16/3*3.14*$H$14*$H$14*$J$14*$J$14*$J$14/($G$14*$G$14*$G$14*$A$14*$A$14*$A$14*LN(B17)*LN(B17)))</f>
        <v>3.3040931115636933E-137</v>
      </c>
      <c r="H17" s="6">
        <f>32*3.14/3*$H$14^2*$J$14^3/($G$14*$A$14*LN(B17))^3</f>
        <v>1047.266739126462</v>
      </c>
      <c r="I17" s="11"/>
      <c r="J17" s="11"/>
    </row>
    <row r="18" spans="2:10" x14ac:dyDescent="0.2">
      <c r="B18">
        <v>3</v>
      </c>
      <c r="E18" s="6">
        <f t="shared" ref="E18" si="0">B18*$E$14*100/($G$14*$A$14)*10</f>
        <v>1.3077751432519084E+16</v>
      </c>
      <c r="G18" s="6">
        <f t="shared" ref="G18" si="1">SQRT(2*$J$14/(3.14*$I$14))*$H$14*E18*E18/B18*EXP(-16/3*3.14*$H$14*$H$14*$J$14*$J$14*$J$14/($G$14*$G$14*$G$14*$A$14*$A$14*$A$14*LN(B18)*LN(B18)))</f>
        <v>3.7723129554219059E-42</v>
      </c>
      <c r="H18" s="6">
        <f>32*3.13/3*$H$14^2*$J$14^3/($G$14*$A$14*LN(B18))^3</f>
        <v>262.18933714440436</v>
      </c>
      <c r="I18" s="11"/>
      <c r="J18" s="11"/>
    </row>
    <row r="19" spans="2:10" x14ac:dyDescent="0.2">
      <c r="B19">
        <v>4</v>
      </c>
      <c r="E19" s="6">
        <f t="shared" ref="E19:E23" si="2">B19*$E$14*100/($G$14*$A$14)*10</f>
        <v>1.7437001910025444E+16</v>
      </c>
      <c r="G19" s="6">
        <f t="shared" ref="G19:G23" si="3">SQRT(2*$J$14/(3.14*$I$14))*$H$14*E19*E19/B19*EXP(-16/3*3.14*$H$14*$H$14*$J$14*$J$14*$J$14/($G$14*$G$14*$G$14*$A$14*$A$14*$A$14*LN(B19)*LN(B19)))</f>
        <v>1.101781561347003E-18</v>
      </c>
      <c r="H19" s="6">
        <f t="shared" ref="H19:H23" si="4">32*3.13/3*$H$14^2*$J$14^3/($G$14*$A$14*LN(B19))^3</f>
        <v>130.49143684179242</v>
      </c>
      <c r="I19" s="11"/>
      <c r="J19" s="11"/>
    </row>
    <row r="20" spans="2:10" x14ac:dyDescent="0.2">
      <c r="B20">
        <v>5</v>
      </c>
      <c r="E20" s="6">
        <f t="shared" si="2"/>
        <v>2.1796252387531804E+16</v>
      </c>
      <c r="G20" s="6">
        <f t="shared" si="3"/>
        <v>2.0365217688969555E-8</v>
      </c>
      <c r="H20" s="6">
        <f t="shared" si="4"/>
        <v>83.392251760024422</v>
      </c>
      <c r="I20" s="11"/>
      <c r="J20" s="11"/>
    </row>
    <row r="21" spans="2:10" x14ac:dyDescent="0.2">
      <c r="B21">
        <v>6</v>
      </c>
      <c r="E21" s="6">
        <f t="shared" si="2"/>
        <v>2.6155502865038168E+16</v>
      </c>
      <c r="G21" s="6">
        <f t="shared" si="3"/>
        <v>1.0851482930692255E-2</v>
      </c>
      <c r="H21" s="6">
        <f t="shared" si="4"/>
        <v>60.437885043255839</v>
      </c>
      <c r="I21" s="11"/>
      <c r="J21" s="11"/>
    </row>
    <row r="22" spans="2:10" x14ac:dyDescent="0.2">
      <c r="B22">
        <v>7</v>
      </c>
      <c r="E22" s="6">
        <f t="shared" si="2"/>
        <v>3.0514753342544528E+16</v>
      </c>
      <c r="G22" s="6">
        <f t="shared" si="3"/>
        <v>49.192405083694105</v>
      </c>
      <c r="H22" s="6">
        <f t="shared" si="4"/>
        <v>47.182400615315487</v>
      </c>
      <c r="I22" s="11"/>
      <c r="J22" s="11"/>
    </row>
    <row r="23" spans="2:10" x14ac:dyDescent="0.2">
      <c r="B23">
        <v>8</v>
      </c>
      <c r="E23" s="6">
        <f t="shared" si="2"/>
        <v>3.4874003820050888E+16</v>
      </c>
      <c r="G23" s="6">
        <f t="shared" si="3"/>
        <v>17222.290404642066</v>
      </c>
      <c r="H23" s="6">
        <f t="shared" si="4"/>
        <v>38.664129434605158</v>
      </c>
      <c r="I23" s="11"/>
      <c r="J23" s="11"/>
    </row>
  </sheetData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Water</vt:lpstr>
      <vt:lpstr>Water (2)</vt:lpstr>
    </vt:vector>
  </TitlesOfParts>
  <Company>ASRC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Fangqun Yu</dc:creator>
  <cp:lastModifiedBy>Fangqun YU</cp:lastModifiedBy>
  <dcterms:created xsi:type="dcterms:W3CDTF">2006-01-25T19:37:30Z</dcterms:created>
  <dcterms:modified xsi:type="dcterms:W3CDTF">2025-09-29T21:03:19Z</dcterms:modified>
</cp:coreProperties>
</file>